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INV IVA NO SUBV" sheetId="1" r:id="rId1"/>
  </sheets>
  <definedNames>
    <definedName name="_xlnm.Print_Area" localSheetId="0">'INV IVA NO SUBV'!$A$1:$K$34</definedName>
  </definedNames>
  <calcPr fullCalcOnLoad="1"/>
</workbook>
</file>

<file path=xl/sharedStrings.xml><?xml version="1.0" encoding="utf-8"?>
<sst xmlns="http://schemas.openxmlformats.org/spreadsheetml/2006/main" count="62" uniqueCount="53">
  <si>
    <t>Subvención Diputación</t>
  </si>
  <si>
    <t>% Aport Ayunt</t>
  </si>
  <si>
    <t>% Aport Diput</t>
  </si>
  <si>
    <t>Iva Subvencionable</t>
  </si>
  <si>
    <t>Suma</t>
  </si>
  <si>
    <t>Total</t>
  </si>
  <si>
    <t>GG</t>
  </si>
  <si>
    <t>BI</t>
  </si>
  <si>
    <t>Iva</t>
  </si>
  <si>
    <t>Iva no subvencionable</t>
  </si>
  <si>
    <t>Cálculo de la Inversión</t>
  </si>
  <si>
    <t>Redacción proyecto</t>
  </si>
  <si>
    <t>P.E.M.</t>
  </si>
  <si>
    <t>Importe Inversión</t>
  </si>
  <si>
    <t>Datos de Partida (Se rellenan las casillas amarillas)</t>
  </si>
  <si>
    <t>P. E. M. Total</t>
  </si>
  <si>
    <t>Subv 100% Iva</t>
  </si>
  <si>
    <t>Subv ? % Iva</t>
  </si>
  <si>
    <t>Diput.</t>
  </si>
  <si>
    <t>Ayun</t>
  </si>
  <si>
    <t>Resto Capítulos P.E.M.</t>
  </si>
  <si>
    <t>Si Iva Subv</t>
  </si>
  <si>
    <t>Si 100% iva No subv</t>
  </si>
  <si>
    <t xml:space="preserve">Iva </t>
  </si>
  <si>
    <t>B.Imponible</t>
  </si>
  <si>
    <t>Total Ayunt</t>
  </si>
  <si>
    <t>Gastos Generales</t>
  </si>
  <si>
    <t>Beneficio Industrial</t>
  </si>
  <si>
    <t>Importe Cap. Abastecimiento P.E.M.</t>
  </si>
  <si>
    <t>% Abast</t>
  </si>
  <si>
    <t>% Resto</t>
  </si>
  <si>
    <t>Ayunt</t>
  </si>
  <si>
    <t>Diput</t>
  </si>
  <si>
    <t>Hoja Resumen Capítulo Abastecimiento</t>
  </si>
  <si>
    <t>Hoja Resumen Resto Capítulos</t>
  </si>
  <si>
    <t>Hoja Resumen Total Proyecto</t>
  </si>
  <si>
    <t>I.V.A. no subv.</t>
  </si>
  <si>
    <t>Base Imponible</t>
  </si>
  <si>
    <t>Aport Diput</t>
  </si>
  <si>
    <t>Aport Ayto</t>
  </si>
  <si>
    <t>Total Inversión</t>
  </si>
  <si>
    <r>
      <t xml:space="preserve">Cáclulo de la Inversión cuando </t>
    </r>
    <r>
      <rPr>
        <b/>
        <sz val="12"/>
        <rFont val="Arial"/>
        <family val="2"/>
      </rPr>
      <t>contrata el Ayuntamiento</t>
    </r>
    <r>
      <rPr>
        <b/>
        <sz val="8"/>
        <rFont val="Arial"/>
        <family val="2"/>
      </rPr>
      <t xml:space="preserve">, y el </t>
    </r>
    <r>
      <rPr>
        <b/>
        <sz val="8"/>
        <color indexed="14"/>
        <rFont val="Arial"/>
        <family val="2"/>
      </rPr>
      <t>100% de las Unidades de Obra son de Abastecimiento.</t>
    </r>
  </si>
  <si>
    <t>IVA 100% No subven</t>
  </si>
  <si>
    <r>
      <t xml:space="preserve">Cálculo de la Inversión </t>
    </r>
    <r>
      <rPr>
        <b/>
        <sz val="12"/>
        <color indexed="12"/>
        <rFont val="Arial"/>
        <family val="2"/>
      </rPr>
      <t>Mínima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cuando </t>
    </r>
    <r>
      <rPr>
        <b/>
        <sz val="16"/>
        <color indexed="12"/>
        <rFont val="Arial"/>
        <family val="2"/>
      </rPr>
      <t>contrata el Ayuntamiento</t>
    </r>
    <r>
      <rPr>
        <b/>
        <sz val="10"/>
        <color indexed="12"/>
        <rFont val="Arial"/>
        <family val="2"/>
      </rPr>
      <t xml:space="preserve">, </t>
    </r>
    <r>
      <rPr>
        <b/>
        <sz val="10"/>
        <color indexed="10"/>
        <rFont val="Arial"/>
        <family val="2"/>
      </rPr>
      <t>y es una obra mixta en la que parte de las Unidades de Obra son de Abastecimiento</t>
    </r>
    <r>
      <rPr>
        <b/>
        <sz val="10"/>
        <color indexed="12"/>
        <rFont val="Arial"/>
        <family val="2"/>
      </rPr>
      <t>.</t>
    </r>
  </si>
  <si>
    <t>Inversión mínima</t>
  </si>
  <si>
    <t>Inver. Calculada</t>
  </si>
  <si>
    <t>Suma aportaciones</t>
  </si>
  <si>
    <t>SOLICITADO</t>
  </si>
  <si>
    <t>inver Minima</t>
  </si>
  <si>
    <t>Exceso</t>
  </si>
  <si>
    <t>81 CANTALAPIEDRA</t>
  </si>
  <si>
    <t>1110 Hab</t>
  </si>
  <si>
    <t>TIPO II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</si>
</sst>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#,##0.000"/>
    <numFmt numFmtId="167" formatCode="#,##0.0000"/>
    <numFmt numFmtId="168" formatCode="0.0"/>
    <numFmt numFmtId="169" formatCode="#,##0.00000"/>
    <numFmt numFmtId="170" formatCode="#,##0.000000"/>
    <numFmt numFmtId="171" formatCode="0.00000"/>
  </numFmts>
  <fonts count="4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57"/>
      <name val="Arial"/>
      <family val="2"/>
    </font>
    <font>
      <sz val="10"/>
      <color indexed="57"/>
      <name val="Arial"/>
      <family val="2"/>
    </font>
    <font>
      <b/>
      <sz val="9"/>
      <color indexed="57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7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53"/>
      <name val="Arial"/>
      <family val="2"/>
    </font>
    <font>
      <sz val="8"/>
      <color indexed="60"/>
      <name val="Arial"/>
      <family val="2"/>
    </font>
    <font>
      <b/>
      <sz val="9"/>
      <color indexed="3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16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9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138">
    <xf numFmtId="0" fontId="0" fillId="0" borderId="0" xfId="0" applyAlignment="1">
      <alignment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4" fontId="2" fillId="22" borderId="10" xfId="0" applyNumberFormat="1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10" fontId="2" fillId="22" borderId="10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/>
      <protection/>
    </xf>
    <xf numFmtId="4" fontId="24" fillId="0" borderId="0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4" fontId="23" fillId="0" borderId="0" xfId="0" applyNumberFormat="1" applyFont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2" xfId="0" applyFont="1" applyFill="1" applyBorder="1" applyAlignment="1" applyProtection="1">
      <alignment horizontal="center"/>
      <protection/>
    </xf>
    <xf numFmtId="4" fontId="25" fillId="0" borderId="12" xfId="0" applyNumberFormat="1" applyFont="1" applyFill="1" applyBorder="1" applyAlignment="1" applyProtection="1">
      <alignment/>
      <protection/>
    </xf>
    <xf numFmtId="0" fontId="25" fillId="0" borderId="13" xfId="0" applyFont="1" applyFill="1" applyBorder="1" applyAlignment="1" applyProtection="1">
      <alignment horizontal="center"/>
      <protection/>
    </xf>
    <xf numFmtId="0" fontId="25" fillId="0" borderId="14" xfId="0" applyFont="1" applyFill="1" applyBorder="1" applyAlignment="1" applyProtection="1">
      <alignment/>
      <protection/>
    </xf>
    <xf numFmtId="4" fontId="26" fillId="0" borderId="10" xfId="0" applyNumberFormat="1" applyFont="1" applyFill="1" applyBorder="1" applyAlignment="1" applyProtection="1">
      <alignment/>
      <protection/>
    </xf>
    <xf numFmtId="10" fontId="25" fillId="0" borderId="10" xfId="0" applyNumberFormat="1" applyFont="1" applyFill="1" applyBorder="1" applyAlignment="1" applyProtection="1">
      <alignment horizontal="center"/>
      <protection/>
    </xf>
    <xf numFmtId="4" fontId="25" fillId="0" borderId="15" xfId="0" applyNumberFormat="1" applyFont="1" applyFill="1" applyBorder="1" applyAlignment="1" applyProtection="1">
      <alignment/>
      <protection/>
    </xf>
    <xf numFmtId="4" fontId="25" fillId="0" borderId="10" xfId="0" applyNumberFormat="1" applyFont="1" applyFill="1" applyBorder="1" applyAlignment="1" applyProtection="1">
      <alignment/>
      <protection/>
    </xf>
    <xf numFmtId="4" fontId="27" fillId="0" borderId="16" xfId="0" applyNumberFormat="1" applyFont="1" applyFill="1" applyBorder="1" applyAlignment="1" applyProtection="1">
      <alignment/>
      <protection/>
    </xf>
    <xf numFmtId="0" fontId="28" fillId="0" borderId="14" xfId="0" applyFont="1" applyFill="1" applyBorder="1" applyAlignment="1" applyProtection="1">
      <alignment/>
      <protection/>
    </xf>
    <xf numFmtId="4" fontId="28" fillId="0" borderId="15" xfId="0" applyNumberFormat="1" applyFont="1" applyFill="1" applyBorder="1" applyAlignment="1" applyProtection="1">
      <alignment/>
      <protection/>
    </xf>
    <xf numFmtId="4" fontId="28" fillId="0" borderId="14" xfId="0" applyNumberFormat="1" applyFont="1" applyFill="1" applyBorder="1" applyAlignment="1" applyProtection="1">
      <alignment/>
      <protection/>
    </xf>
    <xf numFmtId="4" fontId="28" fillId="0" borderId="10" xfId="0" applyNumberFormat="1" applyFont="1" applyFill="1" applyBorder="1" applyAlignment="1" applyProtection="1">
      <alignment/>
      <protection/>
    </xf>
    <xf numFmtId="0" fontId="28" fillId="0" borderId="14" xfId="0" applyFont="1" applyFill="1" applyBorder="1" applyAlignment="1" applyProtection="1">
      <alignment/>
      <protection/>
    </xf>
    <xf numFmtId="0" fontId="29" fillId="0" borderId="17" xfId="0" applyFont="1" applyFill="1" applyBorder="1" applyAlignment="1" applyProtection="1">
      <alignment/>
      <protection/>
    </xf>
    <xf numFmtId="4" fontId="29" fillId="0" borderId="18" xfId="0" applyNumberFormat="1" applyFont="1" applyFill="1" applyBorder="1" applyAlignment="1" applyProtection="1">
      <alignment/>
      <protection/>
    </xf>
    <xf numFmtId="4" fontId="29" fillId="0" borderId="17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27" fillId="0" borderId="18" xfId="0" applyNumberFormat="1" applyFont="1" applyFill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4" fontId="31" fillId="0" borderId="0" xfId="0" applyNumberFormat="1" applyFont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4" fontId="23" fillId="0" borderId="0" xfId="0" applyNumberFormat="1" applyFont="1" applyBorder="1" applyAlignment="1" applyProtection="1">
      <alignment horizontal="center"/>
      <protection/>
    </xf>
    <xf numFmtId="10" fontId="23" fillId="0" borderId="0" xfId="0" applyNumberFormat="1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0" fontId="3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/>
      <protection/>
    </xf>
    <xf numFmtId="4" fontId="34" fillId="0" borderId="0" xfId="0" applyNumberFormat="1" applyFont="1" applyBorder="1" applyAlignment="1" applyProtection="1">
      <alignment horizontal="right"/>
      <protection/>
    </xf>
    <xf numFmtId="10" fontId="24" fillId="0" borderId="0" xfId="0" applyNumberFormat="1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center"/>
      <protection/>
    </xf>
    <xf numFmtId="4" fontId="30" fillId="0" borderId="0" xfId="0" applyNumberFormat="1" applyFont="1" applyBorder="1" applyAlignment="1" applyProtection="1">
      <alignment/>
      <protection/>
    </xf>
    <xf numFmtId="4" fontId="24" fillId="0" borderId="0" xfId="0" applyNumberFormat="1" applyFont="1" applyBorder="1" applyAlignment="1" applyProtection="1">
      <alignment horizontal="right"/>
      <protection/>
    </xf>
    <xf numFmtId="10" fontId="24" fillId="0" borderId="0" xfId="0" applyNumberFormat="1" applyFont="1" applyFill="1" applyBorder="1" applyAlignment="1" applyProtection="1">
      <alignment/>
      <protection/>
    </xf>
    <xf numFmtId="0" fontId="35" fillId="0" borderId="14" xfId="0" applyFont="1" applyFill="1" applyBorder="1" applyAlignment="1" applyProtection="1">
      <alignment wrapText="1"/>
      <protection/>
    </xf>
    <xf numFmtId="0" fontId="36" fillId="0" borderId="14" xfId="0" applyFont="1" applyFill="1" applyBorder="1" applyAlignment="1" applyProtection="1">
      <alignment wrapText="1"/>
      <protection/>
    </xf>
    <xf numFmtId="9" fontId="28" fillId="0" borderId="14" xfId="0" applyNumberFormat="1" applyFont="1" applyFill="1" applyBorder="1" applyAlignment="1" applyProtection="1">
      <alignment/>
      <protection/>
    </xf>
    <xf numFmtId="4" fontId="29" fillId="0" borderId="16" xfId="0" applyNumberFormat="1" applyFont="1" applyFill="1" applyBorder="1" applyAlignment="1" applyProtection="1">
      <alignment/>
      <protection/>
    </xf>
    <xf numFmtId="4" fontId="29" fillId="0" borderId="19" xfId="0" applyNumberFormat="1" applyFont="1" applyFill="1" applyBorder="1" applyAlignment="1" applyProtection="1">
      <alignment horizontal="center"/>
      <protection/>
    </xf>
    <xf numFmtId="4" fontId="29" fillId="0" borderId="20" xfId="0" applyNumberFormat="1" applyFont="1" applyFill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/>
      <protection/>
    </xf>
    <xf numFmtId="4" fontId="29" fillId="0" borderId="21" xfId="0" applyNumberFormat="1" applyFont="1" applyFill="1" applyBorder="1" applyAlignment="1" applyProtection="1">
      <alignment/>
      <protection/>
    </xf>
    <xf numFmtId="0" fontId="28" fillId="0" borderId="19" xfId="0" applyFont="1" applyFill="1" applyBorder="1" applyAlignment="1" applyProtection="1">
      <alignment/>
      <protection/>
    </xf>
    <xf numFmtId="0" fontId="28" fillId="0" borderId="20" xfId="0" applyFont="1" applyFill="1" applyBorder="1" applyAlignment="1" applyProtection="1">
      <alignment/>
      <protection/>
    </xf>
    <xf numFmtId="0" fontId="28" fillId="0" borderId="20" xfId="0" applyFont="1" applyFill="1" applyBorder="1" applyAlignment="1" applyProtection="1">
      <alignment/>
      <protection/>
    </xf>
    <xf numFmtId="9" fontId="28" fillId="0" borderId="20" xfId="0" applyNumberFormat="1" applyFont="1" applyFill="1" applyBorder="1" applyAlignment="1" applyProtection="1">
      <alignment horizontal="right"/>
      <protection/>
    </xf>
    <xf numFmtId="0" fontId="29" fillId="0" borderId="21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 horizontal="right"/>
      <protection/>
    </xf>
    <xf numFmtId="4" fontId="23" fillId="0" borderId="0" xfId="0" applyNumberFormat="1" applyFont="1" applyBorder="1" applyAlignment="1" applyProtection="1">
      <alignment/>
      <protection/>
    </xf>
    <xf numFmtId="4" fontId="23" fillId="0" borderId="0" xfId="0" applyNumberFormat="1" applyFont="1" applyBorder="1" applyAlignment="1" applyProtection="1">
      <alignment horizontal="right"/>
      <protection/>
    </xf>
    <xf numFmtId="0" fontId="27" fillId="0" borderId="17" xfId="0" applyFont="1" applyFill="1" applyBorder="1" applyAlignment="1" applyProtection="1">
      <alignment wrapText="1"/>
      <protection/>
    </xf>
    <xf numFmtId="166" fontId="1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4" fontId="31" fillId="0" borderId="0" xfId="0" applyNumberFormat="1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8" fillId="0" borderId="24" xfId="0" applyFont="1" applyBorder="1" applyAlignment="1" applyProtection="1">
      <alignment horizontal="center" wrapText="1"/>
      <protection/>
    </xf>
    <xf numFmtId="0" fontId="29" fillId="0" borderId="0" xfId="0" applyFont="1" applyFill="1" applyBorder="1" applyAlignment="1" applyProtection="1">
      <alignment horizontal="center"/>
      <protection/>
    </xf>
    <xf numFmtId="4" fontId="29" fillId="0" borderId="0" xfId="0" applyNumberFormat="1" applyFont="1" applyFill="1" applyBorder="1" applyAlignment="1" applyProtection="1">
      <alignment horizontal="center"/>
      <protection/>
    </xf>
    <xf numFmtId="4" fontId="29" fillId="0" borderId="0" xfId="0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4" fillId="24" borderId="14" xfId="0" applyNumberFormat="1" applyFont="1" applyFill="1" applyBorder="1" applyAlignment="1" applyProtection="1">
      <alignment/>
      <protection/>
    </xf>
    <xf numFmtId="0" fontId="4" fillId="24" borderId="15" xfId="0" applyFont="1" applyFill="1" applyBorder="1" applyAlignment="1" applyProtection="1">
      <alignment/>
      <protection/>
    </xf>
    <xf numFmtId="4" fontId="2" fillId="24" borderId="14" xfId="0" applyNumberFormat="1" applyFont="1" applyFill="1" applyBorder="1" applyAlignment="1" applyProtection="1">
      <alignment/>
      <protection/>
    </xf>
    <xf numFmtId="4" fontId="2" fillId="24" borderId="15" xfId="0" applyNumberFormat="1" applyFont="1" applyFill="1" applyBorder="1" applyAlignment="1" applyProtection="1">
      <alignment/>
      <protection/>
    </xf>
    <xf numFmtId="4" fontId="2" fillId="24" borderId="17" xfId="0" applyNumberFormat="1" applyFont="1" applyFill="1" applyBorder="1" applyAlignment="1" applyProtection="1">
      <alignment/>
      <protection/>
    </xf>
    <xf numFmtId="4" fontId="2" fillId="24" borderId="18" xfId="0" applyNumberFormat="1" applyFont="1" applyFill="1" applyBorder="1" applyAlignment="1" applyProtection="1">
      <alignment/>
      <protection/>
    </xf>
    <xf numFmtId="4" fontId="2" fillId="4" borderId="25" xfId="0" applyNumberFormat="1" applyFont="1" applyFill="1" applyBorder="1" applyAlignment="1" applyProtection="1">
      <alignment/>
      <protection/>
    </xf>
    <xf numFmtId="0" fontId="2" fillId="4" borderId="26" xfId="0" applyFont="1" applyFill="1" applyBorder="1" applyAlignment="1" applyProtection="1">
      <alignment/>
      <protection/>
    </xf>
    <xf numFmtId="4" fontId="2" fillId="4" borderId="14" xfId="0" applyNumberFormat="1" applyFont="1" applyFill="1" applyBorder="1" applyAlignment="1" applyProtection="1">
      <alignment/>
      <protection/>
    </xf>
    <xf numFmtId="4" fontId="2" fillId="4" borderId="15" xfId="0" applyNumberFormat="1" applyFont="1" applyFill="1" applyBorder="1" applyAlignment="1" applyProtection="1">
      <alignment/>
      <protection/>
    </xf>
    <xf numFmtId="0" fontId="2" fillId="4" borderId="17" xfId="0" applyFont="1" applyFill="1" applyBorder="1" applyAlignment="1" applyProtection="1">
      <alignment/>
      <protection/>
    </xf>
    <xf numFmtId="4" fontId="2" fillId="4" borderId="18" xfId="0" applyNumberFormat="1" applyFont="1" applyFill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4" fontId="24" fillId="0" borderId="0" xfId="0" applyNumberFormat="1" applyFont="1" applyAlignment="1" applyProtection="1">
      <alignment/>
      <protection/>
    </xf>
    <xf numFmtId="4" fontId="23" fillId="0" borderId="0" xfId="0" applyNumberFormat="1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171" fontId="0" fillId="0" borderId="0" xfId="0" applyNumberFormat="1" applyFont="1" applyAlignment="1" applyProtection="1">
      <alignment/>
      <protection/>
    </xf>
    <xf numFmtId="4" fontId="24" fillId="0" borderId="0" xfId="0" applyNumberFormat="1" applyFont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9" fontId="2" fillId="4" borderId="14" xfId="0" applyNumberFormat="1" applyFont="1" applyFill="1" applyBorder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27" fillId="0" borderId="27" xfId="0" applyFont="1" applyFill="1" applyBorder="1" applyAlignment="1" applyProtection="1">
      <alignment horizontal="center"/>
      <protection/>
    </xf>
    <xf numFmtId="0" fontId="27" fillId="0" borderId="28" xfId="0" applyFont="1" applyFill="1" applyBorder="1" applyAlignment="1" applyProtection="1">
      <alignment horizontal="center"/>
      <protection/>
    </xf>
    <xf numFmtId="0" fontId="27" fillId="0" borderId="29" xfId="0" applyFont="1" applyFill="1" applyBorder="1" applyAlignment="1" applyProtection="1">
      <alignment horizontal="center"/>
      <protection/>
    </xf>
    <xf numFmtId="4" fontId="29" fillId="0" borderId="25" xfId="0" applyNumberFormat="1" applyFont="1" applyFill="1" applyBorder="1" applyAlignment="1" applyProtection="1">
      <alignment horizontal="center"/>
      <protection/>
    </xf>
    <xf numFmtId="4" fontId="29" fillId="0" borderId="30" xfId="0" applyNumberFormat="1" applyFont="1" applyFill="1" applyBorder="1" applyAlignment="1" applyProtection="1">
      <alignment horizontal="center"/>
      <protection/>
    </xf>
    <xf numFmtId="4" fontId="29" fillId="0" borderId="26" xfId="0" applyNumberFormat="1" applyFont="1" applyFill="1" applyBorder="1" applyAlignment="1" applyProtection="1">
      <alignment horizontal="center"/>
      <protection/>
    </xf>
    <xf numFmtId="0" fontId="29" fillId="0" borderId="25" xfId="0" applyFont="1" applyFill="1" applyBorder="1" applyAlignment="1" applyProtection="1">
      <alignment horizontal="center"/>
      <protection/>
    </xf>
    <xf numFmtId="0" fontId="29" fillId="0" borderId="26" xfId="0" applyFont="1" applyFill="1" applyBorder="1" applyAlignment="1" applyProtection="1">
      <alignment horizontal="center"/>
      <protection/>
    </xf>
    <xf numFmtId="0" fontId="29" fillId="0" borderId="27" xfId="0" applyFont="1" applyFill="1" applyBorder="1" applyAlignment="1" applyProtection="1">
      <alignment horizontal="center"/>
      <protection/>
    </xf>
    <xf numFmtId="0" fontId="29" fillId="0" borderId="28" xfId="0" applyFont="1" applyFill="1" applyBorder="1" applyAlignment="1" applyProtection="1">
      <alignment horizontal="center"/>
      <protection/>
    </xf>
    <xf numFmtId="0" fontId="29" fillId="0" borderId="29" xfId="0" applyFont="1" applyFill="1" applyBorder="1" applyAlignment="1" applyProtection="1">
      <alignment horizontal="center"/>
      <protection/>
    </xf>
    <xf numFmtId="0" fontId="38" fillId="0" borderId="27" xfId="0" applyFont="1" applyBorder="1" applyAlignment="1" applyProtection="1">
      <alignment horizontal="center" wrapText="1"/>
      <protection/>
    </xf>
    <xf numFmtId="0" fontId="38" fillId="0" borderId="28" xfId="0" applyFont="1" applyBorder="1" applyAlignment="1" applyProtection="1">
      <alignment horizontal="center" wrapText="1"/>
      <protection/>
    </xf>
    <xf numFmtId="0" fontId="38" fillId="0" borderId="29" xfId="0" applyFont="1" applyBorder="1" applyAlignment="1" applyProtection="1">
      <alignment horizontal="center" wrapText="1"/>
      <protection/>
    </xf>
    <xf numFmtId="4" fontId="41" fillId="24" borderId="31" xfId="0" applyNumberFormat="1" applyFont="1" applyFill="1" applyBorder="1" applyAlignment="1" applyProtection="1">
      <alignment horizontal="center" wrapText="1"/>
      <protection/>
    </xf>
    <xf numFmtId="4" fontId="41" fillId="24" borderId="32" xfId="0" applyNumberFormat="1" applyFont="1" applyFill="1" applyBorder="1" applyAlignment="1" applyProtection="1">
      <alignment horizontal="center" wrapText="1"/>
      <protection/>
    </xf>
    <xf numFmtId="4" fontId="37" fillId="22" borderId="33" xfId="0" applyNumberFormat="1" applyFont="1" applyFill="1" applyBorder="1" applyAlignment="1" applyProtection="1">
      <alignment horizontal="center"/>
      <protection/>
    </xf>
    <xf numFmtId="4" fontId="37" fillId="22" borderId="34" xfId="0" applyNumberFormat="1" applyFont="1" applyFill="1" applyBorder="1" applyAlignment="1" applyProtection="1">
      <alignment horizontal="center"/>
      <protection/>
    </xf>
    <xf numFmtId="4" fontId="37" fillId="22" borderId="35" xfId="0" applyNumberFormat="1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1"/>
  <sheetViews>
    <sheetView tabSelected="1" zoomScalePageLayoutView="0" workbookViewId="0" topLeftCell="A1">
      <selection activeCell="D5" sqref="D5"/>
    </sheetView>
  </sheetViews>
  <sheetFormatPr defaultColWidth="11.421875" defaultRowHeight="12.75"/>
  <cols>
    <col min="1" max="1" width="1.7109375" style="33" customWidth="1"/>
    <col min="2" max="2" width="17.421875" style="33" customWidth="1"/>
    <col min="3" max="3" width="16.140625" style="33" customWidth="1"/>
    <col min="4" max="4" width="13.00390625" style="37" customWidth="1"/>
    <col min="5" max="6" width="8.57421875" style="35" customWidth="1"/>
    <col min="7" max="7" width="12.140625" style="35" customWidth="1"/>
    <col min="8" max="8" width="12.8515625" style="35" customWidth="1"/>
    <col min="9" max="9" width="6.28125" style="35" customWidth="1"/>
    <col min="10" max="10" width="18.140625" style="35" customWidth="1"/>
    <col min="11" max="11" width="15.8515625" style="36" customWidth="1"/>
    <col min="12" max="12" width="11.8515625" style="36" customWidth="1"/>
    <col min="13" max="16384" width="11.421875" style="33" customWidth="1"/>
  </cols>
  <sheetData>
    <row r="1" ht="15.75" thickBot="1"/>
    <row r="2" spans="2:20" ht="51.75" customHeight="1" thickBot="1">
      <c r="B2" s="128" t="s">
        <v>43</v>
      </c>
      <c r="C2" s="129"/>
      <c r="D2" s="129"/>
      <c r="E2" s="129"/>
      <c r="F2" s="129"/>
      <c r="G2" s="129"/>
      <c r="H2" s="130"/>
      <c r="I2" s="88"/>
      <c r="J2" s="131" t="s">
        <v>41</v>
      </c>
      <c r="K2" s="132"/>
      <c r="N2" s="75"/>
      <c r="O2" s="75"/>
      <c r="P2" s="75"/>
      <c r="Q2" s="75"/>
      <c r="R2" s="76"/>
      <c r="S2" s="76"/>
      <c r="T2" s="77"/>
    </row>
    <row r="3" spans="1:20" ht="15" customHeight="1">
      <c r="A3" s="32"/>
      <c r="B3" s="133" t="s">
        <v>14</v>
      </c>
      <c r="C3" s="134"/>
      <c r="D3" s="134"/>
      <c r="E3" s="135"/>
      <c r="F3" s="78"/>
      <c r="G3" s="78"/>
      <c r="H3" s="79"/>
      <c r="I3" s="78"/>
      <c r="J3" s="96"/>
      <c r="K3" s="97"/>
      <c r="N3" s="43"/>
      <c r="O3" s="43"/>
      <c r="P3" s="43"/>
      <c r="Q3" s="43"/>
      <c r="R3" s="43"/>
      <c r="S3" s="43"/>
      <c r="T3" s="39"/>
    </row>
    <row r="4" spans="1:20" ht="15.75" customHeight="1">
      <c r="A4" s="32"/>
      <c r="B4" s="80"/>
      <c r="C4" s="32"/>
      <c r="D4" s="32"/>
      <c r="E4" s="32"/>
      <c r="F4" s="78"/>
      <c r="G4" s="78"/>
      <c r="H4" s="79"/>
      <c r="I4" s="78"/>
      <c r="J4" s="96"/>
      <c r="K4" s="97"/>
      <c r="N4" s="41"/>
      <c r="O4" s="41"/>
      <c r="P4" s="42" t="s">
        <v>16</v>
      </c>
      <c r="Q4" s="42" t="s">
        <v>17</v>
      </c>
      <c r="R4" s="39"/>
      <c r="S4" s="39"/>
      <c r="T4" s="11"/>
    </row>
    <row r="5" spans="1:20" ht="15.75" customHeight="1">
      <c r="A5" s="32"/>
      <c r="B5" s="81" t="s">
        <v>0</v>
      </c>
      <c r="C5" s="6"/>
      <c r="D5" s="5">
        <v>0</v>
      </c>
      <c r="E5" s="32"/>
      <c r="F5" s="78"/>
      <c r="G5" s="78"/>
      <c r="H5" s="79"/>
      <c r="I5" s="78"/>
      <c r="J5" s="98" t="s">
        <v>37</v>
      </c>
      <c r="K5" s="99">
        <f>ROUND(D5*D9/D8,2)</f>
        <v>0</v>
      </c>
      <c r="N5" s="43" t="s">
        <v>15</v>
      </c>
      <c r="O5" s="43"/>
      <c r="P5" s="10">
        <f>T9</f>
        <v>0</v>
      </c>
      <c r="Q5" s="10" t="e">
        <f>D11+R11</f>
        <v>#DIV/0!</v>
      </c>
      <c r="R5" s="39"/>
      <c r="S5" s="49" t="s">
        <v>29</v>
      </c>
      <c r="T5" s="55" t="e">
        <f>F32/P10</f>
        <v>#DIV/0!</v>
      </c>
    </row>
    <row r="6" spans="1:20" ht="15.75" customHeight="1">
      <c r="A6" s="32"/>
      <c r="B6" s="82"/>
      <c r="C6" s="34"/>
      <c r="D6" s="34"/>
      <c r="E6" s="78"/>
      <c r="F6" s="78"/>
      <c r="G6" s="78"/>
      <c r="H6" s="79"/>
      <c r="I6" s="78"/>
      <c r="J6" s="98"/>
      <c r="K6" s="99"/>
      <c r="N6" s="44" t="s">
        <v>6</v>
      </c>
      <c r="O6" s="45">
        <f>D14</f>
        <v>0.13</v>
      </c>
      <c r="P6" s="10">
        <f>ROUND(P5*D14,2)</f>
        <v>0</v>
      </c>
      <c r="Q6" s="10" t="e">
        <f>ROUND(Q5*D14,2)</f>
        <v>#DIV/0!</v>
      </c>
      <c r="R6" s="39"/>
      <c r="S6" s="49" t="s">
        <v>30</v>
      </c>
      <c r="T6" s="51" t="e">
        <f>100%-T5</f>
        <v>#DIV/0!</v>
      </c>
    </row>
    <row r="7" spans="1:20" ht="15.75" customHeight="1">
      <c r="A7" s="32"/>
      <c r="B7" s="81" t="s">
        <v>1</v>
      </c>
      <c r="C7" s="6"/>
      <c r="D7" s="5">
        <v>20</v>
      </c>
      <c r="E7" s="78"/>
      <c r="F7" s="78"/>
      <c r="G7" s="78"/>
      <c r="H7" s="79"/>
      <c r="I7" s="78"/>
      <c r="J7" s="98" t="s">
        <v>39</v>
      </c>
      <c r="K7" s="99">
        <f>ROUND(K5*D7/D9,2)</f>
        <v>0</v>
      </c>
      <c r="N7" s="44" t="s">
        <v>7</v>
      </c>
      <c r="O7" s="45">
        <f>D15</f>
        <v>0.06</v>
      </c>
      <c r="P7" s="10">
        <f>ROUND(P5*$D$15,2)</f>
        <v>0</v>
      </c>
      <c r="Q7" s="10" t="e">
        <f>ROUND(Q5*D15,2)</f>
        <v>#DIV/0!</v>
      </c>
      <c r="R7" s="39"/>
      <c r="S7" s="39"/>
      <c r="T7" s="9"/>
    </row>
    <row r="8" spans="2:20" ht="15.75" customHeight="1">
      <c r="B8" s="81" t="s">
        <v>2</v>
      </c>
      <c r="C8" s="6"/>
      <c r="D8" s="5">
        <v>80</v>
      </c>
      <c r="E8" s="78"/>
      <c r="F8" s="78"/>
      <c r="G8" s="78"/>
      <c r="H8" s="79"/>
      <c r="I8" s="78"/>
      <c r="J8" s="98" t="s">
        <v>38</v>
      </c>
      <c r="K8" s="99">
        <f>ROUND(K5*D8/D9,2)</f>
        <v>0</v>
      </c>
      <c r="N8" s="44" t="s">
        <v>4</v>
      </c>
      <c r="O8" s="46"/>
      <c r="P8" s="10">
        <f>SUM(P5:P7)</f>
        <v>0</v>
      </c>
      <c r="Q8" s="10" t="e">
        <f>SUM(Q5:Q7)</f>
        <v>#DIV/0!</v>
      </c>
      <c r="R8" s="39"/>
      <c r="S8" s="39"/>
      <c r="T8" s="9"/>
    </row>
    <row r="9" spans="1:20" ht="15.75" customHeight="1">
      <c r="A9" s="32"/>
      <c r="B9" s="81"/>
      <c r="C9" s="6"/>
      <c r="D9" s="3">
        <f>SUM(D7:D8)</f>
        <v>100</v>
      </c>
      <c r="E9" s="78"/>
      <c r="F9" s="78"/>
      <c r="G9" s="78"/>
      <c r="H9" s="79"/>
      <c r="I9" s="78"/>
      <c r="J9" s="98"/>
      <c r="K9" s="99"/>
      <c r="N9" s="9" t="s">
        <v>8</v>
      </c>
      <c r="O9" s="45">
        <f>D17</f>
        <v>0.21</v>
      </c>
      <c r="P9" s="10">
        <f>P8*D17</f>
        <v>0</v>
      </c>
      <c r="Q9" s="10" t="e">
        <f>Q8*D17</f>
        <v>#DIV/0!</v>
      </c>
      <c r="R9" s="39"/>
      <c r="S9" s="10">
        <f>D5*D9/D8</f>
        <v>0</v>
      </c>
      <c r="T9" s="10">
        <f>(S9/(1+D17))/(1+D14+D15)</f>
        <v>0</v>
      </c>
    </row>
    <row r="10" spans="1:20" ht="15.75" customHeight="1">
      <c r="A10" s="32"/>
      <c r="B10" s="83"/>
      <c r="C10" s="8"/>
      <c r="D10" s="4"/>
      <c r="E10" s="32"/>
      <c r="F10" s="78"/>
      <c r="G10" s="78"/>
      <c r="H10" s="79"/>
      <c r="I10" s="78"/>
      <c r="J10" s="98" t="s">
        <v>42</v>
      </c>
      <c r="K10" s="99">
        <f>ROUND(K5*D17,2)</f>
        <v>0</v>
      </c>
      <c r="N10" s="47" t="s">
        <v>5</v>
      </c>
      <c r="O10" s="47"/>
      <c r="P10" s="10">
        <f>SUM(P8:P9)</f>
        <v>0</v>
      </c>
      <c r="Q10" s="10" t="e">
        <f>SUM(Q8:Q9)</f>
        <v>#DIV/0!</v>
      </c>
      <c r="R10" s="39"/>
      <c r="S10" s="39"/>
      <c r="T10" s="9"/>
    </row>
    <row r="11" spans="1:20" ht="15">
      <c r="A11" s="32"/>
      <c r="B11" s="136" t="s">
        <v>28</v>
      </c>
      <c r="C11" s="137"/>
      <c r="D11" s="5"/>
      <c r="E11" s="32"/>
      <c r="F11" s="78"/>
      <c r="G11" s="78"/>
      <c r="H11" s="79"/>
      <c r="I11" s="78"/>
      <c r="J11" s="98"/>
      <c r="K11" s="99"/>
      <c r="M11" s="112"/>
      <c r="N11" s="48" t="s">
        <v>20</v>
      </c>
      <c r="O11" s="48"/>
      <c r="P11" s="12">
        <f>P5-D11</f>
        <v>0</v>
      </c>
      <c r="Q11" s="12" t="e">
        <f>ROUND((H26/(1+D17))/(1+D14+D15),2)</f>
        <v>#DIV/0!</v>
      </c>
      <c r="R11" s="13" t="e">
        <f>SUM(P11:Q11)</f>
        <v>#DIV/0!</v>
      </c>
      <c r="S11" s="11"/>
      <c r="T11" s="39"/>
    </row>
    <row r="12" spans="1:20" ht="15.75" thickBot="1">
      <c r="A12" s="32"/>
      <c r="B12" s="80"/>
      <c r="C12" s="32"/>
      <c r="D12" s="32"/>
      <c r="E12" s="32"/>
      <c r="F12" s="78"/>
      <c r="G12" s="78"/>
      <c r="H12" s="79"/>
      <c r="I12" s="78"/>
      <c r="J12" s="100" t="s">
        <v>40</v>
      </c>
      <c r="K12" s="101">
        <f>K5+K10</f>
        <v>0</v>
      </c>
      <c r="M12" s="112"/>
      <c r="N12" s="70"/>
      <c r="O12" s="70"/>
      <c r="P12" s="70"/>
      <c r="Q12" s="70" t="s">
        <v>4</v>
      </c>
      <c r="R12" s="12" t="e">
        <f>D11+R11</f>
        <v>#DIV/0!</v>
      </c>
      <c r="S12" s="11"/>
      <c r="T12" s="39"/>
    </row>
    <row r="13" spans="1:20" ht="15">
      <c r="A13" s="1"/>
      <c r="B13" s="80"/>
      <c r="C13" s="32"/>
      <c r="D13" s="32"/>
      <c r="E13" s="32"/>
      <c r="F13" s="78"/>
      <c r="G13" s="78"/>
      <c r="H13" s="79"/>
      <c r="I13" s="78"/>
      <c r="J13" s="86"/>
      <c r="K13" s="111"/>
      <c r="N13" s="71" t="s">
        <v>21</v>
      </c>
      <c r="O13" s="70"/>
      <c r="P13" s="43"/>
      <c r="Q13" s="43" t="s">
        <v>22</v>
      </c>
      <c r="R13" s="43"/>
      <c r="S13" s="11"/>
      <c r="T13" s="10"/>
    </row>
    <row r="14" spans="1:20" ht="15.75" thickBot="1">
      <c r="A14" s="32"/>
      <c r="B14" s="84" t="s">
        <v>26</v>
      </c>
      <c r="C14" s="32"/>
      <c r="D14" s="7">
        <v>0.13</v>
      </c>
      <c r="E14" s="34"/>
      <c r="F14" s="78"/>
      <c r="G14" s="78"/>
      <c r="H14" s="79"/>
      <c r="I14" s="78"/>
      <c r="J14" s="86"/>
      <c r="K14" s="87"/>
      <c r="N14" s="10"/>
      <c r="O14" s="12">
        <f>ROUND(D5*D9/D8,2)</f>
        <v>0</v>
      </c>
      <c r="P14" s="10"/>
      <c r="Q14" s="12">
        <f>ROUND((D5*D9/D8)*(1+D17),2)</f>
        <v>0</v>
      </c>
      <c r="R14" s="49"/>
      <c r="S14" s="40"/>
      <c r="T14" s="11"/>
    </row>
    <row r="15" spans="1:20" ht="15">
      <c r="A15" s="32"/>
      <c r="B15" s="84" t="s">
        <v>27</v>
      </c>
      <c r="C15" s="32"/>
      <c r="D15" s="7">
        <v>0.06</v>
      </c>
      <c r="E15" s="34"/>
      <c r="F15" s="78"/>
      <c r="G15" s="78"/>
      <c r="H15" s="79"/>
      <c r="I15" s="78"/>
      <c r="J15" s="102"/>
      <c r="K15" s="103" t="s">
        <v>44</v>
      </c>
      <c r="N15" s="10"/>
      <c r="O15" s="10"/>
      <c r="P15" s="50" t="s">
        <v>24</v>
      </c>
      <c r="Q15" s="13">
        <f>Q14/(1+D17)</f>
        <v>0</v>
      </c>
      <c r="R15" s="49"/>
      <c r="S15" s="10"/>
      <c r="T15" s="11"/>
    </row>
    <row r="16" spans="1:20" ht="15">
      <c r="A16" s="32"/>
      <c r="B16" s="80"/>
      <c r="C16" s="32"/>
      <c r="D16" s="34"/>
      <c r="E16" s="34"/>
      <c r="F16" s="78"/>
      <c r="G16" s="78"/>
      <c r="H16" s="79"/>
      <c r="I16" s="78"/>
      <c r="J16" s="104" t="s">
        <v>45</v>
      </c>
      <c r="K16" s="105">
        <f>D5/J18</f>
        <v>0</v>
      </c>
      <c r="N16" s="51">
        <f>D7/100</f>
        <v>0.2</v>
      </c>
      <c r="O16" s="10">
        <f>ROUND(O14*N16,2)</f>
        <v>0</v>
      </c>
      <c r="P16" s="51">
        <f>D7/D9</f>
        <v>0.2</v>
      </c>
      <c r="Q16" s="10">
        <f>ROUND(P16*Q15,2)</f>
        <v>0</v>
      </c>
      <c r="R16" s="49"/>
      <c r="S16" s="10"/>
      <c r="T16" s="39"/>
    </row>
    <row r="17" spans="1:20" ht="15">
      <c r="A17" s="32"/>
      <c r="B17" s="85" t="s">
        <v>8</v>
      </c>
      <c r="C17" s="32"/>
      <c r="D17" s="7">
        <v>0.21</v>
      </c>
      <c r="E17" s="4"/>
      <c r="F17" s="78"/>
      <c r="G17" s="78"/>
      <c r="H17" s="79"/>
      <c r="I17" s="78"/>
      <c r="J17" s="115">
        <f>D7/100</f>
        <v>0.2</v>
      </c>
      <c r="K17" s="105">
        <f>J17*K16</f>
        <v>0</v>
      </c>
      <c r="N17" s="51">
        <f>D8/D9</f>
        <v>0.8</v>
      </c>
      <c r="O17" s="10">
        <f>ROUND(O14*N17,2)</f>
        <v>0</v>
      </c>
      <c r="P17" s="51">
        <f>D8/D9</f>
        <v>0.8</v>
      </c>
      <c r="Q17" s="10">
        <f>ROUND(P17*Q15,2)</f>
        <v>0</v>
      </c>
      <c r="R17" s="52" t="s">
        <v>25</v>
      </c>
      <c r="S17" s="10"/>
      <c r="T17" s="11"/>
    </row>
    <row r="18" spans="1:20" ht="15.75" thickBot="1">
      <c r="A18" s="32"/>
      <c r="B18" s="80"/>
      <c r="C18" s="32"/>
      <c r="D18" s="32"/>
      <c r="E18" s="4"/>
      <c r="F18" s="78"/>
      <c r="G18" s="78"/>
      <c r="H18" s="79"/>
      <c r="I18" s="78"/>
      <c r="J18" s="115">
        <f>D8/100</f>
        <v>0.8</v>
      </c>
      <c r="K18" s="105">
        <f>J18*K16</f>
        <v>0</v>
      </c>
      <c r="N18" s="41"/>
      <c r="O18" s="53"/>
      <c r="P18" s="54" t="s">
        <v>23</v>
      </c>
      <c r="Q18" s="10">
        <f>ROUND(D17*Q15,2)</f>
        <v>0</v>
      </c>
      <c r="R18" s="12">
        <f>Q16+Q18</f>
        <v>0</v>
      </c>
      <c r="S18" s="10"/>
      <c r="T18" s="11"/>
    </row>
    <row r="19" spans="1:12" ht="13.5" thickBot="1">
      <c r="A19" s="32"/>
      <c r="B19" s="125" t="s">
        <v>10</v>
      </c>
      <c r="C19" s="126"/>
      <c r="D19" s="126"/>
      <c r="E19" s="126"/>
      <c r="F19" s="126"/>
      <c r="G19" s="126"/>
      <c r="H19" s="127"/>
      <c r="I19" s="89"/>
      <c r="J19" s="106" t="s">
        <v>46</v>
      </c>
      <c r="K19" s="107">
        <f>SUM(K17:K18)</f>
        <v>0</v>
      </c>
      <c r="L19" s="2"/>
    </row>
    <row r="20" spans="1:12" ht="12.75">
      <c r="A20" s="32"/>
      <c r="B20" s="64"/>
      <c r="C20" s="123" t="s">
        <v>9</v>
      </c>
      <c r="D20" s="124"/>
      <c r="E20" s="120" t="s">
        <v>3</v>
      </c>
      <c r="F20" s="121"/>
      <c r="G20" s="122"/>
      <c r="H20" s="60" t="s">
        <v>5</v>
      </c>
      <c r="I20" s="90"/>
      <c r="J20" s="2"/>
      <c r="K20" s="2"/>
      <c r="L20" s="2"/>
    </row>
    <row r="21" spans="1:12" ht="12.75">
      <c r="A21" s="32"/>
      <c r="B21" s="65" t="s">
        <v>13</v>
      </c>
      <c r="C21" s="24"/>
      <c r="D21" s="25" t="e">
        <f>ROUND((D5*T5)*D9/D8,2)</f>
        <v>#DIV/0!</v>
      </c>
      <c r="E21" s="26"/>
      <c r="F21" s="27"/>
      <c r="G21" s="25" t="e">
        <f>ROUND((D5*T6)*D9/D8,2)</f>
        <v>#DIV/0!</v>
      </c>
      <c r="H21" s="61" t="e">
        <f>SUM(D21:G21)</f>
        <v>#DIV/0!</v>
      </c>
      <c r="I21" s="91"/>
      <c r="J21" s="116" t="s">
        <v>50</v>
      </c>
      <c r="K21" s="116"/>
      <c r="L21" s="2"/>
    </row>
    <row r="22" spans="1:12" ht="7.5" customHeight="1">
      <c r="A22" s="32"/>
      <c r="B22" s="66"/>
      <c r="C22" s="28"/>
      <c r="D22" s="25"/>
      <c r="E22" s="26"/>
      <c r="F22" s="27"/>
      <c r="G22" s="25"/>
      <c r="H22" s="61"/>
      <c r="I22" s="91"/>
      <c r="J22" s="108"/>
      <c r="K22" s="108"/>
      <c r="L22" s="2"/>
    </row>
    <row r="23" spans="2:12" ht="12.75">
      <c r="B23" s="67" t="s">
        <v>31</v>
      </c>
      <c r="C23" s="58">
        <f>D7/D9</f>
        <v>0.2</v>
      </c>
      <c r="D23" s="25" t="e">
        <f>D21*C23</f>
        <v>#DIV/0!</v>
      </c>
      <c r="E23" s="69" t="s">
        <v>19</v>
      </c>
      <c r="F23" s="58">
        <f>D7/D9</f>
        <v>0.2</v>
      </c>
      <c r="G23" s="25" t="e">
        <f>G21*C23</f>
        <v>#DIV/0!</v>
      </c>
      <c r="H23" s="61" t="e">
        <f>ROUND(H21*F23,2)</f>
        <v>#DIV/0!</v>
      </c>
      <c r="I23" s="91"/>
      <c r="J23" s="108"/>
      <c r="K23" s="113" t="s">
        <v>51</v>
      </c>
      <c r="L23" s="2"/>
    </row>
    <row r="24" spans="2:12" ht="12.75">
      <c r="B24" s="67" t="s">
        <v>32</v>
      </c>
      <c r="C24" s="58">
        <f>D8/D9</f>
        <v>0.8</v>
      </c>
      <c r="D24" s="25" t="e">
        <f>D21*C24</f>
        <v>#DIV/0!</v>
      </c>
      <c r="E24" s="69" t="s">
        <v>18</v>
      </c>
      <c r="F24" s="58">
        <f>D8/D9</f>
        <v>0.8</v>
      </c>
      <c r="G24" s="25" t="e">
        <f>G21*C24</f>
        <v>#DIV/0!</v>
      </c>
      <c r="H24" s="61" t="e">
        <f>ROUND(H21*F24,2)</f>
        <v>#DIV/0!</v>
      </c>
      <c r="I24" s="91"/>
      <c r="J24" s="114" t="s">
        <v>52</v>
      </c>
      <c r="K24" s="109"/>
      <c r="L24" s="2"/>
    </row>
    <row r="25" spans="2:12" ht="6.75" customHeight="1">
      <c r="B25" s="66"/>
      <c r="C25" s="28"/>
      <c r="D25" s="25"/>
      <c r="E25" s="26"/>
      <c r="F25" s="27"/>
      <c r="G25" s="25"/>
      <c r="H25" s="62"/>
      <c r="I25" s="78"/>
      <c r="J25" s="108"/>
      <c r="K25" s="109"/>
      <c r="L25" s="2"/>
    </row>
    <row r="26" spans="2:12" ht="12.75">
      <c r="B26" s="67" t="s">
        <v>36</v>
      </c>
      <c r="C26" s="58">
        <f>D17</f>
        <v>0.21</v>
      </c>
      <c r="D26" s="25" t="e">
        <f>ROUND(D21*C26,2)</f>
        <v>#DIV/0!</v>
      </c>
      <c r="E26" s="26"/>
      <c r="F26" s="27"/>
      <c r="G26" s="25"/>
      <c r="H26" s="61" t="e">
        <f>D26+G26</f>
        <v>#DIV/0!</v>
      </c>
      <c r="I26" s="91"/>
      <c r="J26" s="108"/>
      <c r="K26" s="109"/>
      <c r="L26" s="2"/>
    </row>
    <row r="27" spans="2:12" ht="6.75" customHeight="1">
      <c r="B27" s="66"/>
      <c r="C27" s="28"/>
      <c r="D27" s="25"/>
      <c r="E27" s="26"/>
      <c r="F27" s="27"/>
      <c r="G27" s="25"/>
      <c r="H27" s="61"/>
      <c r="I27" s="91"/>
      <c r="J27" s="108"/>
      <c r="K27" s="109"/>
      <c r="L27" s="2"/>
    </row>
    <row r="28" spans="1:12" ht="13.5" thickBot="1">
      <c r="A28" s="2"/>
      <c r="B28" s="68" t="s">
        <v>4</v>
      </c>
      <c r="C28" s="29"/>
      <c r="D28" s="30" t="e">
        <f>SUM(D23:D26)</f>
        <v>#DIV/0!</v>
      </c>
      <c r="E28" s="31"/>
      <c r="F28" s="59"/>
      <c r="G28" s="30" t="e">
        <f>SUM(G23:G27)</f>
        <v>#DIV/0!</v>
      </c>
      <c r="H28" s="63" t="e">
        <f>SUM(H23:H26)</f>
        <v>#DIV/0!</v>
      </c>
      <c r="I28" s="91"/>
      <c r="J28" s="108" t="s">
        <v>47</v>
      </c>
      <c r="K28" s="109">
        <v>18750</v>
      </c>
      <c r="L28" s="2"/>
    </row>
    <row r="29" spans="2:12" ht="13.5" thickBot="1">
      <c r="B29" s="117" t="s">
        <v>11</v>
      </c>
      <c r="C29" s="118"/>
      <c r="D29" s="118"/>
      <c r="E29" s="118"/>
      <c r="F29" s="118"/>
      <c r="G29" s="118"/>
      <c r="H29" s="119"/>
      <c r="I29" s="92"/>
      <c r="J29" s="108" t="s">
        <v>48</v>
      </c>
      <c r="K29" s="109">
        <v>16666.67</v>
      </c>
      <c r="L29" s="2"/>
    </row>
    <row r="30" spans="2:12" ht="12.75">
      <c r="B30" s="14"/>
      <c r="C30" s="16" t="s">
        <v>12</v>
      </c>
      <c r="D30" s="16" t="s">
        <v>6</v>
      </c>
      <c r="E30" s="16" t="s">
        <v>7</v>
      </c>
      <c r="F30" s="16" t="s">
        <v>4</v>
      </c>
      <c r="G30" s="15"/>
      <c r="H30" s="17" t="s">
        <v>5</v>
      </c>
      <c r="I30" s="93"/>
      <c r="J30" s="108" t="s">
        <v>49</v>
      </c>
      <c r="K30" s="109">
        <f>K28-K29</f>
        <v>2083.3300000000017</v>
      </c>
      <c r="L30" s="2"/>
    </row>
    <row r="31" spans="2:12" ht="12.75">
      <c r="B31" s="18"/>
      <c r="C31" s="19"/>
      <c r="D31" s="20">
        <f>D14</f>
        <v>0.13</v>
      </c>
      <c r="E31" s="20">
        <f>D15</f>
        <v>0.06</v>
      </c>
      <c r="F31" s="20"/>
      <c r="G31" s="20">
        <f>D17</f>
        <v>0.21</v>
      </c>
      <c r="H31" s="21"/>
      <c r="I31" s="94"/>
      <c r="J31" s="108"/>
      <c r="K31" s="108"/>
      <c r="L31" s="2"/>
    </row>
    <row r="32" spans="2:12" ht="22.5">
      <c r="B32" s="56" t="s">
        <v>33</v>
      </c>
      <c r="C32" s="22">
        <f>D11</f>
        <v>0</v>
      </c>
      <c r="D32" s="22">
        <f>ROUND(C32*D31,2)</f>
        <v>0</v>
      </c>
      <c r="E32" s="22">
        <f>ROUND(C32*E31,2)</f>
        <v>0</v>
      </c>
      <c r="F32" s="22">
        <f>SUM(C32:E32)</f>
        <v>0</v>
      </c>
      <c r="G32" s="22">
        <f>ROUND(F32*G31,2)</f>
        <v>0</v>
      </c>
      <c r="H32" s="21">
        <f>F32+F32*G31</f>
        <v>0</v>
      </c>
      <c r="I32" s="94"/>
      <c r="J32" s="108" t="s">
        <v>39</v>
      </c>
      <c r="K32" s="110">
        <f>K17+K30</f>
        <v>2083.3300000000017</v>
      </c>
      <c r="L32" s="2"/>
    </row>
    <row r="33" spans="2:12" ht="22.5">
      <c r="B33" s="57" t="s">
        <v>34</v>
      </c>
      <c r="C33" s="22" t="e">
        <f>ROUND(F33/(1+D31+E31),2)</f>
        <v>#DIV/0!</v>
      </c>
      <c r="D33" s="22" t="e">
        <f>ROUND(C33*D31,2)</f>
        <v>#DIV/0!</v>
      </c>
      <c r="E33" s="22" t="e">
        <f>ROUND(C33*E31,2)</f>
        <v>#DIV/0!</v>
      </c>
      <c r="F33" s="22" t="e">
        <f>ROUND(H33/(1+G31),2)</f>
        <v>#DIV/0!</v>
      </c>
      <c r="G33" s="22" t="e">
        <f>ROUND(F33*G31,2)</f>
        <v>#DIV/0!</v>
      </c>
      <c r="H33" s="21" t="e">
        <f>H28-H32</f>
        <v>#DIV/0!</v>
      </c>
      <c r="I33" s="94"/>
      <c r="J33" s="108"/>
      <c r="K33" s="108"/>
      <c r="L33" s="33"/>
    </row>
    <row r="34" spans="2:12" ht="24.75" thickBot="1">
      <c r="B34" s="72" t="s">
        <v>35</v>
      </c>
      <c r="C34" s="23" t="e">
        <f aca="true" t="shared" si="0" ref="C34:H34">SUM(C32:C33)</f>
        <v>#DIV/0!</v>
      </c>
      <c r="D34" s="23" t="e">
        <f t="shared" si="0"/>
        <v>#DIV/0!</v>
      </c>
      <c r="E34" s="23" t="e">
        <f t="shared" si="0"/>
        <v>#DIV/0!</v>
      </c>
      <c r="F34" s="23" t="e">
        <f t="shared" si="0"/>
        <v>#DIV/0!</v>
      </c>
      <c r="G34" s="23" t="e">
        <f t="shared" si="0"/>
        <v>#DIV/0!</v>
      </c>
      <c r="H34" s="38" t="e">
        <f t="shared" si="0"/>
        <v>#DIV/0!</v>
      </c>
      <c r="I34" s="95"/>
      <c r="J34" s="2"/>
      <c r="K34" s="2"/>
      <c r="L34" s="33"/>
    </row>
    <row r="35" spans="2:12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4:12" ht="12.75">
      <c r="D36" s="33"/>
      <c r="E36" s="33"/>
      <c r="F36" s="33"/>
      <c r="G36" s="33"/>
      <c r="H36" s="33"/>
      <c r="I36" s="33"/>
      <c r="J36" s="33"/>
      <c r="K36" s="2"/>
      <c r="L36" s="33"/>
    </row>
    <row r="37" spans="4:12" ht="12.75">
      <c r="D37" s="33"/>
      <c r="E37" s="33"/>
      <c r="F37" s="33"/>
      <c r="G37" s="33"/>
      <c r="H37" s="33"/>
      <c r="I37" s="33"/>
      <c r="J37" s="33"/>
      <c r="K37" s="2"/>
      <c r="L37" s="33"/>
    </row>
    <row r="38" spans="4:12" ht="12.75">
      <c r="D38" s="33"/>
      <c r="E38" s="33"/>
      <c r="F38" s="33"/>
      <c r="G38" s="33"/>
      <c r="H38" s="33"/>
      <c r="I38" s="33"/>
      <c r="J38" s="33"/>
      <c r="K38" s="33"/>
      <c r="L38" s="33"/>
    </row>
    <row r="39" spans="2:5" ht="15">
      <c r="B39" s="36"/>
      <c r="C39" s="36"/>
      <c r="D39" s="73"/>
      <c r="E39" s="73"/>
    </row>
    <row r="40" spans="4:5" ht="15">
      <c r="D40" s="74"/>
      <c r="E40" s="74"/>
    </row>
    <row r="41" spans="4:5" ht="15">
      <c r="D41" s="74"/>
      <c r="E41" s="74"/>
    </row>
  </sheetData>
  <sheetProtection password="D516" sheet="1" objects="1" scenarios="1" selectLockedCells="1"/>
  <mergeCells count="9">
    <mergeCell ref="B19:H19"/>
    <mergeCell ref="B2:H2"/>
    <mergeCell ref="J2:K2"/>
    <mergeCell ref="B3:E3"/>
    <mergeCell ref="B11:C11"/>
    <mergeCell ref="J21:K21"/>
    <mergeCell ref="B29:H29"/>
    <mergeCell ref="E20:G20"/>
    <mergeCell ref="C20:D20"/>
  </mergeCells>
  <printOptions/>
  <pageMargins left="0.56" right="0.26" top="0.31" bottom="0.19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fomylr</dc:creator>
  <cp:keywords/>
  <dc:description/>
  <cp:lastModifiedBy>urbnmi</cp:lastModifiedBy>
  <cp:lastPrinted>2014-06-10T07:54:28Z</cp:lastPrinted>
  <dcterms:created xsi:type="dcterms:W3CDTF">2012-09-06T08:05:20Z</dcterms:created>
  <dcterms:modified xsi:type="dcterms:W3CDTF">2018-02-06T08:45:12Z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